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gonzalez\Desktop\Boletín IV trimestre de 2024_V2\"/>
    </mc:Choice>
  </mc:AlternateContent>
  <bookViews>
    <workbookView xWindow="0" yWindow="0" windowWidth="21600" windowHeight="9435"/>
  </bookViews>
  <sheets>
    <sheet name="Cuadro 9" sheetId="1" r:id="rId1"/>
  </sheets>
  <definedNames>
    <definedName name="_xlnm.Print_Area" localSheetId="0">'Cuadro 9'!$A$1:$J$64</definedName>
    <definedName name="_xlnm.Print_Titles" localSheetId="0">'Cuadro 9'!$1:$9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I57" i="1"/>
  <c r="F57" i="1"/>
  <c r="E57" i="1"/>
  <c r="B57" i="1"/>
  <c r="F22" i="1"/>
  <c r="H53" i="1"/>
  <c r="I53" i="1"/>
  <c r="E53" i="1"/>
  <c r="C53" i="1"/>
  <c r="B53" i="1"/>
  <c r="B18" i="1"/>
  <c r="C49" i="1"/>
  <c r="H49" i="1"/>
  <c r="E44" i="1"/>
  <c r="I49" i="1"/>
  <c r="F49" i="1"/>
  <c r="E49" i="1"/>
  <c r="F14" i="1"/>
  <c r="I44" i="1"/>
  <c r="H45" i="1"/>
  <c r="I45" i="1"/>
  <c r="E45" i="1"/>
  <c r="C45" i="1"/>
  <c r="D45" i="1" s="1"/>
  <c r="B45" i="1"/>
  <c r="B44" i="1"/>
  <c r="C26" i="1"/>
  <c r="C40" i="1"/>
  <c r="E40" i="1"/>
  <c r="H40" i="1"/>
  <c r="F40" i="1"/>
  <c r="G40" i="1" s="1"/>
  <c r="B40" i="1"/>
  <c r="H21" i="1"/>
  <c r="I36" i="1"/>
  <c r="H36" i="1"/>
  <c r="E36" i="1"/>
  <c r="F36" i="1"/>
  <c r="G36" i="1" s="1"/>
  <c r="C36" i="1"/>
  <c r="B36" i="1"/>
  <c r="C18" i="1"/>
  <c r="C32" i="1"/>
  <c r="D32" i="1" s="1"/>
  <c r="E32" i="1"/>
  <c r="H32" i="1"/>
  <c r="F32" i="1"/>
  <c r="B32" i="1"/>
  <c r="H13" i="1"/>
  <c r="I28" i="1"/>
  <c r="H28" i="1"/>
  <c r="E28" i="1"/>
  <c r="B27" i="1"/>
  <c r="F28" i="1"/>
  <c r="C28" i="1"/>
  <c r="B28" i="1"/>
  <c r="C27" i="1"/>
  <c r="I26" i="1"/>
  <c r="H26" i="1"/>
  <c r="F26" i="1"/>
  <c r="E26" i="1"/>
  <c r="B26" i="1"/>
  <c r="I25" i="1"/>
  <c r="J25" i="1" s="1"/>
  <c r="H25" i="1"/>
  <c r="F25" i="1"/>
  <c r="E25" i="1"/>
  <c r="B25" i="1"/>
  <c r="I24" i="1"/>
  <c r="H24" i="1"/>
  <c r="J24" i="1" s="1"/>
  <c r="F24" i="1"/>
  <c r="C24" i="1"/>
  <c r="D24" i="1" s="1"/>
  <c r="B24" i="1"/>
  <c r="I22" i="1"/>
  <c r="H22" i="1"/>
  <c r="E22" i="1"/>
  <c r="C22" i="1"/>
  <c r="B22" i="1"/>
  <c r="D22" i="1" s="1"/>
  <c r="I21" i="1"/>
  <c r="F21" i="1"/>
  <c r="G21" i="1" s="1"/>
  <c r="E21" i="1"/>
  <c r="C21" i="1"/>
  <c r="B21" i="1"/>
  <c r="F20" i="1"/>
  <c r="E20" i="1"/>
  <c r="E19" i="1" s="1"/>
  <c r="C20" i="1"/>
  <c r="B20" i="1"/>
  <c r="I18" i="1"/>
  <c r="J18" i="1" s="1"/>
  <c r="H18" i="1"/>
  <c r="F18" i="1"/>
  <c r="E18" i="1"/>
  <c r="I17" i="1"/>
  <c r="H17" i="1"/>
  <c r="F17" i="1"/>
  <c r="G17" i="1" s="1"/>
  <c r="E17" i="1"/>
  <c r="B17" i="1"/>
  <c r="I16" i="1"/>
  <c r="H16" i="1"/>
  <c r="F16" i="1"/>
  <c r="C16" i="1"/>
  <c r="B16" i="1"/>
  <c r="I14" i="1"/>
  <c r="J14" i="1" s="1"/>
  <c r="H14" i="1"/>
  <c r="E14" i="1"/>
  <c r="C14" i="1"/>
  <c r="B14" i="1"/>
  <c r="D14" i="1" s="1"/>
  <c r="I13" i="1"/>
  <c r="F13" i="1"/>
  <c r="E13" i="1"/>
  <c r="E11" i="1" s="1"/>
  <c r="C13" i="1"/>
  <c r="D13" i="1" s="1"/>
  <c r="B13" i="1"/>
  <c r="F12" i="1"/>
  <c r="G12" i="1" s="1"/>
  <c r="E12" i="1"/>
  <c r="C12" i="1"/>
  <c r="B12" i="1"/>
  <c r="C11" i="1"/>
  <c r="J26" i="1" l="1"/>
  <c r="I23" i="1"/>
  <c r="G25" i="1"/>
  <c r="B23" i="1"/>
  <c r="G57" i="1"/>
  <c r="D57" i="1"/>
  <c r="G20" i="1"/>
  <c r="D53" i="1"/>
  <c r="D16" i="1"/>
  <c r="G49" i="1"/>
  <c r="H15" i="1"/>
  <c r="G18" i="1"/>
  <c r="B11" i="1"/>
  <c r="D11" i="1"/>
  <c r="F23" i="1"/>
  <c r="D26" i="1"/>
  <c r="G26" i="1"/>
  <c r="H23" i="1"/>
  <c r="J23" i="1"/>
  <c r="D27" i="1"/>
  <c r="D40" i="1"/>
  <c r="D21" i="1"/>
  <c r="J22" i="1"/>
  <c r="C19" i="1"/>
  <c r="D36" i="1"/>
  <c r="B19" i="1"/>
  <c r="G22" i="1"/>
  <c r="D20" i="1"/>
  <c r="I15" i="1"/>
  <c r="J15" i="1" s="1"/>
  <c r="J17" i="1"/>
  <c r="F15" i="1"/>
  <c r="J16" i="1"/>
  <c r="G13" i="1"/>
  <c r="D28" i="1"/>
  <c r="J36" i="1"/>
  <c r="J13" i="1"/>
  <c r="B15" i="1"/>
  <c r="J21" i="1"/>
  <c r="J28" i="1"/>
  <c r="G32" i="1"/>
  <c r="J49" i="1"/>
  <c r="J53" i="1"/>
  <c r="D18" i="1"/>
  <c r="G28" i="1"/>
  <c r="J45" i="1"/>
  <c r="G14" i="1"/>
  <c r="F10" i="1"/>
  <c r="D12" i="1"/>
  <c r="F11" i="1"/>
  <c r="G11" i="1" s="1"/>
  <c r="F19" i="1"/>
  <c r="G19" i="1" s="1"/>
  <c r="F27" i="1"/>
  <c r="I32" i="1"/>
  <c r="J32" i="1" s="1"/>
  <c r="I40" i="1"/>
  <c r="J40" i="1" s="1"/>
  <c r="H57" i="1"/>
  <c r="J57" i="1" s="1"/>
  <c r="C44" i="1"/>
  <c r="D44" i="1" s="1"/>
  <c r="E27" i="1"/>
  <c r="F44" i="1"/>
  <c r="G44" i="1" s="1"/>
  <c r="H27" i="1"/>
  <c r="F45" i="1"/>
  <c r="G45" i="1" s="1"/>
  <c r="B49" i="1"/>
  <c r="D49" i="1" s="1"/>
  <c r="F53" i="1"/>
  <c r="G53" i="1" s="1"/>
  <c r="B10" i="1"/>
  <c r="H12" i="1"/>
  <c r="C17" i="1"/>
  <c r="H20" i="1"/>
  <c r="H19" i="1" s="1"/>
  <c r="C25" i="1"/>
  <c r="I27" i="1"/>
  <c r="H44" i="1"/>
  <c r="J44" i="1" s="1"/>
  <c r="I12" i="1"/>
  <c r="E16" i="1"/>
  <c r="I20" i="1"/>
  <c r="E24" i="1"/>
  <c r="E23" i="1" s="1"/>
  <c r="G23" i="1" s="1"/>
  <c r="D19" i="1" l="1"/>
  <c r="D17" i="1"/>
  <c r="C15" i="1"/>
  <c r="D15" i="1" s="1"/>
  <c r="G27" i="1"/>
  <c r="J20" i="1"/>
  <c r="I19" i="1"/>
  <c r="J19" i="1" s="1"/>
  <c r="E15" i="1"/>
  <c r="G15" i="1" s="1"/>
  <c r="E10" i="1"/>
  <c r="G10" i="1" s="1"/>
  <c r="H11" i="1"/>
  <c r="H10" i="1"/>
  <c r="G24" i="1"/>
  <c r="C10" i="1"/>
  <c r="D10" i="1" s="1"/>
  <c r="D25" i="1"/>
  <c r="C23" i="1"/>
  <c r="D23" i="1" s="1"/>
  <c r="I11" i="1"/>
  <c r="J12" i="1"/>
  <c r="I10" i="1"/>
  <c r="G16" i="1"/>
  <c r="J27" i="1"/>
  <c r="J10" i="1" l="1"/>
  <c r="J11" i="1"/>
</calcChain>
</file>

<file path=xl/sharedStrings.xml><?xml version="1.0" encoding="utf-8"?>
<sst xmlns="http://schemas.openxmlformats.org/spreadsheetml/2006/main" count="72" uniqueCount="36">
  <si>
    <t>República de Panamá</t>
  </si>
  <si>
    <t>CONTRALORÍA GENERAL DE LA REPÚBLICA</t>
  </si>
  <si>
    <t>Instituto Nacional de Estadística y Censo</t>
  </si>
  <si>
    <t>(Empresas con cinco y más personas empleadas)</t>
  </si>
  <si>
    <t>Región y trimestre</t>
  </si>
  <si>
    <t>Personal empleado (1)</t>
  </si>
  <si>
    <t>Remuneraciones pagadas                                                                                    (En miles de balboas)</t>
  </si>
  <si>
    <t>Ingresos totales                                                                                            (En miles de balboas)</t>
  </si>
  <si>
    <t>2024 (P)</t>
  </si>
  <si>
    <t>Variación porcentual</t>
  </si>
  <si>
    <t>TOTAL DE LA REPÚBLICA</t>
  </si>
  <si>
    <t>Primer trimestre</t>
  </si>
  <si>
    <t>Enero</t>
  </si>
  <si>
    <t>Febrero</t>
  </si>
  <si>
    <t>Marzo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</si>
  <si>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</si>
  <si>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</si>
  <si>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</si>
  <si>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</si>
  <si>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</si>
  <si>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</si>
  <si>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</si>
  <si>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</si>
  <si>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Panamá</t>
  </si>
  <si>
    <t xml:space="preserve">NOTA:  Las diferencias en los valores obedecen al redondeo en el procesamiento automático de los datos.  </t>
  </si>
  <si>
    <t>(P) Cifras preliminares.</t>
  </si>
  <si>
    <t>COMERCIO AL POR MAYOR</t>
  </si>
  <si>
    <t xml:space="preserve">Cuadro 9.  PERSONAL EMPLEADO, REMUNERACIONES PAGADAS E INGRESOS TOTALES </t>
  </si>
  <si>
    <t>Resto del país</t>
  </si>
  <si>
    <t>EN LA REPÚBLICA, SEGÚN REGIÓN Y TRIMESTRE:  ENERO-DICIEMBRE 2023-24</t>
  </si>
  <si>
    <t>(1)  El total de personal empleado es un promedio de los 12 meses.</t>
  </si>
  <si>
    <t>Cuarto trimestre</t>
  </si>
  <si>
    <t>Octubre</t>
  </si>
  <si>
    <t>Noviembre</t>
  </si>
  <si>
    <t>Diciembre</t>
  </si>
  <si>
    <t>0.0 Cuando la cantidad es menor a la mitad de unidad o fracción decimal adoptada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</si>
</sst>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2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3" fontId="2" fillId="2" borderId="0" xfId="0" applyNumberFormat="1" applyFont="1" applyFill="1" applyAlignment="1">
      <alignment horizontal="right"/>
    </xf>
    <xf numFmtId="0" fontId="4" fillId="3" borderId="3" xfId="0" applyFont="1" applyFill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164" fontId="5" fillId="4" borderId="5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indent="1"/>
    </xf>
    <xf numFmtId="3" fontId="4" fillId="0" borderId="4" xfId="0" applyNumberFormat="1" applyFont="1" applyBorder="1" applyAlignment="1">
      <alignment horizontal="right"/>
    </xf>
    <xf numFmtId="164" fontId="4" fillId="4" borderId="4" xfId="0" applyNumberFormat="1" applyFont="1" applyFill="1" applyBorder="1" applyAlignment="1">
      <alignment horizontal="right"/>
    </xf>
    <xf numFmtId="3" fontId="4" fillId="4" borderId="4" xfId="0" applyNumberFormat="1" applyFont="1" applyFill="1" applyBorder="1" applyAlignment="1">
      <alignment horizontal="right"/>
    </xf>
    <xf numFmtId="164" fontId="4" fillId="4" borderId="5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left" vertical="center" indent="2"/>
    </xf>
    <xf numFmtId="0" fontId="4" fillId="3" borderId="3" xfId="0" applyFont="1" applyFill="1" applyBorder="1" applyAlignment="1">
      <alignment horizontal="left" indent="3"/>
    </xf>
    <xf numFmtId="0" fontId="4" fillId="3" borderId="6" xfId="0" applyFont="1" applyFill="1" applyBorder="1" applyAlignment="1">
      <alignment horizontal="left" indent="3"/>
    </xf>
    <xf numFmtId="3" fontId="4" fillId="0" borderId="1" xfId="0" applyNumberFormat="1" applyFont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3" fontId="4" fillId="4" borderId="1" xfId="0" applyNumberFormat="1" applyFont="1" applyFill="1" applyBorder="1" applyAlignment="1">
      <alignment horizontal="right"/>
    </xf>
    <xf numFmtId="164" fontId="4" fillId="4" borderId="2" xfId="0" applyNumberFormat="1" applyFont="1" applyFill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3" borderId="3" xfId="0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/>
    <xf numFmtId="0" fontId="4" fillId="2" borderId="0" xfId="0" applyFont="1" applyFill="1"/>
    <xf numFmtId="0" fontId="4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M64"/>
  <sheetViews>
    <sheetView showGridLines="0" tabSelected="1" zoomScaleNormal="100" workbookViewId="0">
      <selection activeCell="B10" sqref="B10"/>
    </sheetView>
  </sheetViews>
  <sheetFormatPr baseColWidth="10" defaultRowHeight="12.75" x14ac:dyDescent="0.2"/>
  <cols>
    <col min="1" max="1" width="31" style="3" customWidth="1"/>
    <col min="2" max="3" width="10.85546875" style="1" customWidth="1"/>
    <col min="4" max="4" width="10.42578125" style="4" customWidth="1"/>
    <col min="5" max="6" width="10.85546875" style="1" customWidth="1"/>
    <col min="7" max="7" width="10.42578125" style="4" customWidth="1"/>
    <col min="8" max="9" width="10.85546875" style="1" customWidth="1"/>
    <col min="10" max="10" width="10.42578125" style="4" customWidth="1"/>
    <col min="11" max="11" width="11.42578125" style="1"/>
    <col min="12" max="16384" width="11.42578125" style="3"/>
  </cols>
  <sheetData>
    <row r="1" spans="1:10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30" customHeight="1" x14ac:dyDescent="0.2">
      <c r="A4" s="32" t="s">
        <v>26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21" customHeight="1" x14ac:dyDescent="0.2">
      <c r="A5" s="32" t="s">
        <v>27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">
      <c r="A6" s="31" t="s">
        <v>29</v>
      </c>
      <c r="B6" s="32"/>
      <c r="C6" s="32"/>
      <c r="D6" s="32"/>
      <c r="E6" s="32"/>
      <c r="F6" s="32"/>
      <c r="G6" s="32"/>
      <c r="H6" s="32"/>
      <c r="I6" s="32"/>
      <c r="J6" s="32"/>
    </row>
    <row r="7" spans="1:10" ht="24.95" customHeight="1" x14ac:dyDescent="0.2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32.1" customHeight="1" x14ac:dyDescent="0.2">
      <c r="A8" s="36" t="s">
        <v>4</v>
      </c>
      <c r="B8" s="37" t="s">
        <v>5</v>
      </c>
      <c r="C8" s="37"/>
      <c r="D8" s="37"/>
      <c r="E8" s="38" t="s">
        <v>6</v>
      </c>
      <c r="F8" s="38"/>
      <c r="G8" s="38"/>
      <c r="H8" s="38" t="s">
        <v>7</v>
      </c>
      <c r="I8" s="38"/>
      <c r="J8" s="38"/>
    </row>
    <row r="9" spans="1:10" ht="42.2" customHeight="1" x14ac:dyDescent="0.2">
      <c r="A9" s="36"/>
      <c r="B9" s="26">
        <v>2023</v>
      </c>
      <c r="C9" s="26" t="s">
        <v>8</v>
      </c>
      <c r="D9" s="27" t="s">
        <v>9</v>
      </c>
      <c r="E9" s="26">
        <v>2023</v>
      </c>
      <c r="F9" s="26" t="s">
        <v>8</v>
      </c>
      <c r="G9" s="27" t="s">
        <v>9</v>
      </c>
      <c r="H9" s="26">
        <v>2023</v>
      </c>
      <c r="I9" s="26" t="s">
        <v>8</v>
      </c>
      <c r="J9" s="27" t="s">
        <v>9</v>
      </c>
    </row>
    <row r="10" spans="1:10" s="2" customFormat="1" ht="33" customHeight="1" x14ac:dyDescent="0.2">
      <c r="A10" s="25" t="s">
        <v>10</v>
      </c>
      <c r="B10" s="6">
        <f>AVERAGE(B12,B13,B14,B16,B17,B18,B20,B21,B22,B24,B25,B26)</f>
        <v>71372.087758333335</v>
      </c>
      <c r="C10" s="6">
        <f>AVERAGE(C12,C13,C14,C16,C17,C18,C20,C21,C22,C24,C25,C26)</f>
        <v>72507.949666666667</v>
      </c>
      <c r="D10" s="7">
        <f t="shared" ref="D10:D59" si="0">((C10/B10)-1)*100</f>
        <v>1.591465156770222</v>
      </c>
      <c r="E10" s="8">
        <f>SUM(E12,E13,E14,E16,E17,E18,E20,E21,E22,E24,E25,E26)</f>
        <v>1524667.5013792</v>
      </c>
      <c r="F10" s="8">
        <f>SUM(F12,F13,F14,F16,F17,F18,F20,F21,F22,F24,F25,F26)</f>
        <v>1608091.1514063999</v>
      </c>
      <c r="G10" s="7">
        <f t="shared" ref="G10:G59" si="1">((F10/E10)-1)*100</f>
        <v>5.4715962629055648</v>
      </c>
      <c r="H10" s="8">
        <f>SUM(H12,H13,H14,H16,H17,H18,H20,H21,H22,H24,H25,H26)</f>
        <v>49655633.778249696</v>
      </c>
      <c r="I10" s="8">
        <f>SUM(I12,I13,I14,I16,I17,I18,I20,I21,I22,I24,I25,I26)</f>
        <v>51211156.707938701</v>
      </c>
      <c r="J10" s="9">
        <f t="shared" ref="J10:J59" si="2">((I10/H10)-1)*100</f>
        <v>3.1326212381773244</v>
      </c>
    </row>
    <row r="11" spans="1:10" s="2" customFormat="1" ht="30" customHeight="1" x14ac:dyDescent="0.2">
      <c r="A11" s="5" t="s">
        <v>11</v>
      </c>
      <c r="B11" s="6">
        <f>AVERAGE(B12,B13,B14)</f>
        <v>70718.180666666667</v>
      </c>
      <c r="C11" s="6">
        <f>AVERAGE(C12,C13,C14)</f>
        <v>72198.220533333326</v>
      </c>
      <c r="D11" s="7">
        <f>C11/B11*100-100</f>
        <v>2.0928703944504718</v>
      </c>
      <c r="E11" s="8">
        <f>SUM(E12,E13,E14)</f>
        <v>358242.49719180004</v>
      </c>
      <c r="F11" s="8">
        <f>SUM(F12,F13,F14)</f>
        <v>380805.87488849997</v>
      </c>
      <c r="G11" s="7">
        <f>F11/E11*100-100</f>
        <v>6.298353175173304</v>
      </c>
      <c r="H11" s="8">
        <f>SUM(H12,H13,H14)</f>
        <v>12557138.0039407</v>
      </c>
      <c r="I11" s="8">
        <f>SUM(I12,I13,I14)</f>
        <v>12904724.6028351</v>
      </c>
      <c r="J11" s="9">
        <f>I11/H11*100-100</f>
        <v>2.7680399688633059</v>
      </c>
    </row>
    <row r="12" spans="1:10" s="2" customFormat="1" x14ac:dyDescent="0.2">
      <c r="A12" s="10" t="s">
        <v>12</v>
      </c>
      <c r="B12" s="11">
        <f t="shared" ref="B12:C14" si="3">SUM(B29,B46)</f>
        <v>70556.210700000011</v>
      </c>
      <c r="C12" s="11">
        <f t="shared" si="3"/>
        <v>71801.417000000001</v>
      </c>
      <c r="D12" s="12">
        <f t="shared" si="0"/>
        <v>1.7648429353647188</v>
      </c>
      <c r="E12" s="13">
        <f t="shared" ref="E12:F14" si="4">SUM(E29,E46)</f>
        <v>121473.64155869999</v>
      </c>
      <c r="F12" s="13">
        <f t="shared" si="4"/>
        <v>127449.6581133</v>
      </c>
      <c r="G12" s="12">
        <f t="shared" si="1"/>
        <v>4.9195994109653807</v>
      </c>
      <c r="H12" s="13">
        <f t="shared" ref="H12:I14" si="5">SUM(H29,H46)</f>
        <v>4584582.4091871995</v>
      </c>
      <c r="I12" s="13">
        <f t="shared" si="5"/>
        <v>4382855.9765114998</v>
      </c>
      <c r="J12" s="14">
        <f t="shared" si="2"/>
        <v>-4.4001048442591673</v>
      </c>
    </row>
    <row r="13" spans="1:10" s="2" customFormat="1" x14ac:dyDescent="0.2">
      <c r="A13" s="10" t="s">
        <v>13</v>
      </c>
      <c r="B13" s="11">
        <f t="shared" si="3"/>
        <v>70632.847300000009</v>
      </c>
      <c r="C13" s="11">
        <f t="shared" si="3"/>
        <v>72062.520599999989</v>
      </c>
      <c r="D13" s="12">
        <f t="shared" si="0"/>
        <v>2.0240912757313989</v>
      </c>
      <c r="E13" s="13">
        <f t="shared" si="4"/>
        <v>111812.3137226</v>
      </c>
      <c r="F13" s="13">
        <f t="shared" si="4"/>
        <v>118832.85711079999</v>
      </c>
      <c r="G13" s="12">
        <f t="shared" si="1"/>
        <v>6.2788642453259325</v>
      </c>
      <c r="H13" s="13">
        <f t="shared" si="5"/>
        <v>3658934.5823871</v>
      </c>
      <c r="I13" s="13">
        <f t="shared" si="5"/>
        <v>3952906.4539247998</v>
      </c>
      <c r="J13" s="14">
        <f t="shared" si="2"/>
        <v>8.0343571309742234</v>
      </c>
    </row>
    <row r="14" spans="1:10" s="2" customFormat="1" x14ac:dyDescent="0.2">
      <c r="A14" s="10" t="s">
        <v>14</v>
      </c>
      <c r="B14" s="11">
        <f t="shared" si="3"/>
        <v>70965.483999999997</v>
      </c>
      <c r="C14" s="11">
        <f t="shared" si="3"/>
        <v>72730.723999999987</v>
      </c>
      <c r="D14" s="12">
        <f t="shared" si="0"/>
        <v>2.4874627783839198</v>
      </c>
      <c r="E14" s="13">
        <f t="shared" si="4"/>
        <v>124956.5419105</v>
      </c>
      <c r="F14" s="13">
        <f t="shared" si="4"/>
        <v>134523.35966439999</v>
      </c>
      <c r="G14" s="12">
        <f t="shared" si="1"/>
        <v>7.6561159645024413</v>
      </c>
      <c r="H14" s="13">
        <f t="shared" si="5"/>
        <v>4313621.0123664001</v>
      </c>
      <c r="I14" s="13">
        <f t="shared" si="5"/>
        <v>4568962.1723988</v>
      </c>
      <c r="J14" s="14">
        <f t="shared" si="2"/>
        <v>5.9194157136285508</v>
      </c>
    </row>
    <row r="15" spans="1:10" s="2" customFormat="1" ht="30" customHeight="1" x14ac:dyDescent="0.2">
      <c r="A15" s="5" t="s">
        <v>15</v>
      </c>
      <c r="B15" s="6">
        <f>AVERAGE(B16,B17,B18)</f>
        <v>71025.531833333327</v>
      </c>
      <c r="C15" s="6">
        <f>AVERAGE(C16,C17,C18)</f>
        <v>72224.708366666673</v>
      </c>
      <c r="D15" s="7">
        <f>C15/B15*100-100</f>
        <v>1.6883738880650583</v>
      </c>
      <c r="E15" s="8">
        <f>SUM(E16,E17,E18)</f>
        <v>374818.30018670001</v>
      </c>
      <c r="F15" s="8">
        <f>SUM(F16,F17,F18)</f>
        <v>397003.4682907</v>
      </c>
      <c r="G15" s="7">
        <f>F15/E15*100-100</f>
        <v>5.9189127353038486</v>
      </c>
      <c r="H15" s="8">
        <f>SUM(H16,H17,H18)</f>
        <v>12138124.7137885</v>
      </c>
      <c r="I15" s="8">
        <f>SUM(I16,I17,I18)</f>
        <v>12297647.103956901</v>
      </c>
      <c r="J15" s="9">
        <f>I15/H15*100-100</f>
        <v>1.3142259939642003</v>
      </c>
    </row>
    <row r="16" spans="1:10" s="2" customFormat="1" x14ac:dyDescent="0.2">
      <c r="A16" s="10" t="s">
        <v>16</v>
      </c>
      <c r="B16" s="11">
        <f t="shared" ref="B16:C18" si="6">SUM(B33,B50)</f>
        <v>70859.403999999995</v>
      </c>
      <c r="C16" s="11">
        <f t="shared" si="6"/>
        <v>71752.070599999992</v>
      </c>
      <c r="D16" s="12">
        <f t="shared" si="0"/>
        <v>1.2597715329358383</v>
      </c>
      <c r="E16" s="13">
        <f t="shared" ref="E16:F18" si="7">SUM(E33,E50)</f>
        <v>147802.3923338</v>
      </c>
      <c r="F16" s="13">
        <f t="shared" si="7"/>
        <v>154634.97304389998</v>
      </c>
      <c r="G16" s="12">
        <f t="shared" si="1"/>
        <v>4.6227808645134427</v>
      </c>
      <c r="H16" s="13">
        <f t="shared" ref="H16:I18" si="8">SUM(H33,H50)</f>
        <v>4266843.5281221</v>
      </c>
      <c r="I16" s="13">
        <f t="shared" si="8"/>
        <v>3729650.3274929998</v>
      </c>
      <c r="J16" s="14">
        <f t="shared" si="2"/>
        <v>-12.589943762609145</v>
      </c>
    </row>
    <row r="17" spans="1:10" s="2" customFormat="1" x14ac:dyDescent="0.2">
      <c r="A17" s="10" t="s">
        <v>17</v>
      </c>
      <c r="B17" s="11">
        <f t="shared" si="6"/>
        <v>71037.103999999992</v>
      </c>
      <c r="C17" s="11">
        <f t="shared" si="6"/>
        <v>72413.587199999994</v>
      </c>
      <c r="D17" s="12">
        <f t="shared" si="0"/>
        <v>1.9376961087828271</v>
      </c>
      <c r="E17" s="13">
        <f t="shared" si="7"/>
        <v>113357.3860842</v>
      </c>
      <c r="F17" s="13">
        <f t="shared" si="7"/>
        <v>119235.29310679999</v>
      </c>
      <c r="G17" s="12">
        <f t="shared" si="1"/>
        <v>5.185288074862604</v>
      </c>
      <c r="H17" s="13">
        <f t="shared" si="8"/>
        <v>3795675.7060335996</v>
      </c>
      <c r="I17" s="13">
        <f t="shared" si="8"/>
        <v>4144340.5295739998</v>
      </c>
      <c r="J17" s="14">
        <f t="shared" si="2"/>
        <v>9.1858433265561423</v>
      </c>
    </row>
    <row r="18" spans="1:10" s="2" customFormat="1" x14ac:dyDescent="0.2">
      <c r="A18" s="10" t="s">
        <v>18</v>
      </c>
      <c r="B18" s="11">
        <f t="shared" si="6"/>
        <v>71180.087500000009</v>
      </c>
      <c r="C18" s="11">
        <f t="shared" si="6"/>
        <v>72508.467300000004</v>
      </c>
      <c r="D18" s="12">
        <f t="shared" si="0"/>
        <v>1.8662238930234443</v>
      </c>
      <c r="E18" s="13">
        <f t="shared" si="7"/>
        <v>113658.5217687</v>
      </c>
      <c r="F18" s="13">
        <f t="shared" si="7"/>
        <v>123133.20213999999</v>
      </c>
      <c r="G18" s="12">
        <f t="shared" si="1"/>
        <v>8.3360932588771419</v>
      </c>
      <c r="H18" s="13">
        <f t="shared" si="8"/>
        <v>4075605.4796328</v>
      </c>
      <c r="I18" s="13">
        <f t="shared" si="8"/>
        <v>4423656.2468899004</v>
      </c>
      <c r="J18" s="14">
        <f t="shared" si="2"/>
        <v>8.5398542375219932</v>
      </c>
    </row>
    <row r="19" spans="1:10" s="2" customFormat="1" ht="30" customHeight="1" x14ac:dyDescent="0.2">
      <c r="A19" s="5" t="s">
        <v>19</v>
      </c>
      <c r="B19" s="6">
        <f>AVERAGE(B20,B21,B22)</f>
        <v>71877.742700000003</v>
      </c>
      <c r="C19" s="6">
        <f>AVERAGE(C20,C21,C22)</f>
        <v>72458.322800000009</v>
      </c>
      <c r="D19" s="7">
        <f>C19/B19*100-100</f>
        <v>0.80773279486976435</v>
      </c>
      <c r="E19" s="8">
        <f>SUM(E20,E21,E22)</f>
        <v>388331.88951740001</v>
      </c>
      <c r="F19" s="8">
        <f>SUM(F20,F21,F22)</f>
        <v>400202.66726089997</v>
      </c>
      <c r="G19" s="7">
        <f>F19/E19*100-100</f>
        <v>3.0568640031732599</v>
      </c>
      <c r="H19" s="8">
        <f>SUM(H20,H21,H22)</f>
        <v>12233532.2158108</v>
      </c>
      <c r="I19" s="8">
        <f>SUM(I20,I21,I22)</f>
        <v>12963513.921410101</v>
      </c>
      <c r="J19" s="9">
        <f>I19/H19*100-100</f>
        <v>5.967055897853129</v>
      </c>
    </row>
    <row r="20" spans="1:10" s="2" customFormat="1" x14ac:dyDescent="0.2">
      <c r="A20" s="10" t="s">
        <v>20</v>
      </c>
      <c r="B20" s="11">
        <f t="shared" ref="B20:C22" si="9">SUM(B37,B54)</f>
        <v>71562.763800000001</v>
      </c>
      <c r="C20" s="11">
        <f t="shared" si="9"/>
        <v>72352.567299999995</v>
      </c>
      <c r="D20" s="12">
        <f t="shared" si="0"/>
        <v>1.103651477474088</v>
      </c>
      <c r="E20" s="13">
        <f t="shared" ref="E20:F22" si="10">SUM(E37,E54)</f>
        <v>120203.84295630001</v>
      </c>
      <c r="F20" s="13">
        <f t="shared" si="10"/>
        <v>121747.6255501</v>
      </c>
      <c r="G20" s="12">
        <f t="shared" si="1"/>
        <v>1.2843038590382161</v>
      </c>
      <c r="H20" s="13">
        <f t="shared" ref="H20:I22" si="11">SUM(H37,H54)</f>
        <v>3698008.7040331</v>
      </c>
      <c r="I20" s="13">
        <f t="shared" si="11"/>
        <v>4998829.8545913007</v>
      </c>
      <c r="J20" s="14">
        <f t="shared" si="2"/>
        <v>35.176259837882661</v>
      </c>
    </row>
    <row r="21" spans="1:10" s="2" customFormat="1" x14ac:dyDescent="0.2">
      <c r="A21" s="10" t="s">
        <v>21</v>
      </c>
      <c r="B21" s="11">
        <f t="shared" si="9"/>
        <v>71843.757299999997</v>
      </c>
      <c r="C21" s="11">
        <f t="shared" si="9"/>
        <v>72446.517200000002</v>
      </c>
      <c r="D21" s="12">
        <f t="shared" si="0"/>
        <v>0.8389871613800004</v>
      </c>
      <c r="E21" s="13">
        <f t="shared" si="10"/>
        <v>148637.50054109999</v>
      </c>
      <c r="F21" s="13">
        <f t="shared" si="10"/>
        <v>157336.70302809999</v>
      </c>
      <c r="G21" s="12">
        <f t="shared" si="1"/>
        <v>5.852629689904254</v>
      </c>
      <c r="H21" s="13">
        <f t="shared" si="11"/>
        <v>4199442.5007202998</v>
      </c>
      <c r="I21" s="13">
        <f t="shared" si="11"/>
        <v>4298347.2267835997</v>
      </c>
      <c r="J21" s="14">
        <f t="shared" si="2"/>
        <v>2.3551870527179553</v>
      </c>
    </row>
    <row r="22" spans="1:10" s="2" customFormat="1" x14ac:dyDescent="0.2">
      <c r="A22" s="10" t="s">
        <v>22</v>
      </c>
      <c r="B22" s="11">
        <f t="shared" si="9"/>
        <v>72226.707000000009</v>
      </c>
      <c r="C22" s="11">
        <f t="shared" si="9"/>
        <v>72575.883900000001</v>
      </c>
      <c r="D22" s="12">
        <f t="shared" si="0"/>
        <v>0.4834456872026438</v>
      </c>
      <c r="E22" s="13">
        <f t="shared" si="10"/>
        <v>119490.54602000001</v>
      </c>
      <c r="F22" s="13">
        <f t="shared" si="10"/>
        <v>121118.33868270001</v>
      </c>
      <c r="G22" s="12">
        <f t="shared" si="1"/>
        <v>1.3622773657989251</v>
      </c>
      <c r="H22" s="13">
        <f t="shared" si="11"/>
        <v>4336081.0110574001</v>
      </c>
      <c r="I22" s="13">
        <f t="shared" si="11"/>
        <v>3666336.8400352001</v>
      </c>
      <c r="J22" s="14">
        <f t="shared" si="2"/>
        <v>-15.445840825258838</v>
      </c>
    </row>
    <row r="23" spans="1:10" s="2" customFormat="1" ht="30" customHeight="1" x14ac:dyDescent="0.2">
      <c r="A23" s="5" t="s">
        <v>31</v>
      </c>
      <c r="B23" s="6">
        <f>AVERAGE(B24,B25,B26)</f>
        <v>71866.895833333328</v>
      </c>
      <c r="C23" s="6">
        <f>AVERAGE(C24,C25,C26)</f>
        <v>73150.546966666661</v>
      </c>
      <c r="D23" s="7">
        <f>C23/B23*100-100</f>
        <v>1.7861507978725655</v>
      </c>
      <c r="E23" s="8">
        <f>SUM(E24,E25,E26)</f>
        <v>403274.81448329997</v>
      </c>
      <c r="F23" s="8">
        <f>SUM(F24,F25,F26)</f>
        <v>430079.14096629998</v>
      </c>
      <c r="G23" s="7">
        <f>F23/E23*100-100</f>
        <v>6.6466651326449409</v>
      </c>
      <c r="H23" s="8">
        <f>SUM(H24,H25,H26)</f>
        <v>12726838.844709702</v>
      </c>
      <c r="I23" s="8">
        <f>SUM(I24,I25,I26)</f>
        <v>13045271.0797366</v>
      </c>
      <c r="J23" s="9">
        <f>I23/H23*100-100</f>
        <v>2.5020528578411501</v>
      </c>
    </row>
    <row r="24" spans="1:10" s="2" customFormat="1" x14ac:dyDescent="0.2">
      <c r="A24" s="10" t="s">
        <v>32</v>
      </c>
      <c r="B24" s="11">
        <f t="shared" ref="B24:C26" si="12">+B41+B58</f>
        <v>72260.640200000009</v>
      </c>
      <c r="C24" s="11">
        <f t="shared" si="12"/>
        <v>73274.800499999998</v>
      </c>
      <c r="D24" s="12">
        <f t="shared" si="0"/>
        <v>1.4034753874212047</v>
      </c>
      <c r="E24" s="13">
        <f t="shared" ref="E24:F26" si="13">SUM(E41,E58)</f>
        <v>126625.1343221</v>
      </c>
      <c r="F24" s="13">
        <f t="shared" si="13"/>
        <v>131125.4580864</v>
      </c>
      <c r="G24" s="12">
        <f t="shared" si="1"/>
        <v>3.5540525097113917</v>
      </c>
      <c r="H24" s="13">
        <f t="shared" ref="H24:I26" si="14">SUM(H41,H58)</f>
        <v>4409138.4405592</v>
      </c>
      <c r="I24" s="13">
        <f t="shared" si="14"/>
        <v>4374614.9914140003</v>
      </c>
      <c r="J24" s="14">
        <f t="shared" si="2"/>
        <v>-0.78299762211189172</v>
      </c>
    </row>
    <row r="25" spans="1:10" s="2" customFormat="1" x14ac:dyDescent="0.2">
      <c r="A25" s="10" t="s">
        <v>33</v>
      </c>
      <c r="B25" s="11">
        <f t="shared" si="12"/>
        <v>71867.690300000002</v>
      </c>
      <c r="C25" s="11">
        <f t="shared" si="12"/>
        <v>73035.126999999993</v>
      </c>
      <c r="D25" s="12">
        <f t="shared" si="0"/>
        <v>1.6244249608227568</v>
      </c>
      <c r="E25" s="13">
        <f t="shared" si="13"/>
        <v>118166.41762780001</v>
      </c>
      <c r="F25" s="13">
        <f t="shared" si="13"/>
        <v>123628.5328917</v>
      </c>
      <c r="G25" s="12">
        <f t="shared" si="1"/>
        <v>4.6223921936133561</v>
      </c>
      <c r="H25" s="13">
        <f t="shared" si="14"/>
        <v>3977470.2175779999</v>
      </c>
      <c r="I25" s="13">
        <f t="shared" si="14"/>
        <v>3887646.1898770998</v>
      </c>
      <c r="J25" s="14">
        <f t="shared" si="2"/>
        <v>-2.2583205602378253</v>
      </c>
    </row>
    <row r="26" spans="1:10" s="2" customFormat="1" x14ac:dyDescent="0.2">
      <c r="A26" s="10" t="s">
        <v>34</v>
      </c>
      <c r="B26" s="11">
        <f t="shared" si="12"/>
        <v>71472.357000000004</v>
      </c>
      <c r="C26" s="11">
        <f t="shared" si="12"/>
        <v>73141.713399999993</v>
      </c>
      <c r="D26" s="12">
        <f t="shared" si="0"/>
        <v>2.3356672006773049</v>
      </c>
      <c r="E26" s="13">
        <f t="shared" si="13"/>
        <v>158483.2625334</v>
      </c>
      <c r="F26" s="13">
        <f t="shared" si="13"/>
        <v>175325.14998819999</v>
      </c>
      <c r="G26" s="12">
        <f t="shared" si="1"/>
        <v>10.626918695121269</v>
      </c>
      <c r="H26" s="13">
        <f t="shared" si="14"/>
        <v>4340230.1865725005</v>
      </c>
      <c r="I26" s="13">
        <f t="shared" si="14"/>
        <v>4783009.8984455001</v>
      </c>
      <c r="J26" s="14">
        <f t="shared" si="2"/>
        <v>10.201756423952823</v>
      </c>
    </row>
    <row r="27" spans="1:10" s="2" customFormat="1" ht="30" customHeight="1" x14ac:dyDescent="0.2">
      <c r="A27" s="15" t="s">
        <v>23</v>
      </c>
      <c r="B27" s="6">
        <f>AVERAGE(B29,B30,B31,B33,B34,B35,B37,B38,B39,B41,B42,B43)</f>
        <v>66866.945358333352</v>
      </c>
      <c r="C27" s="6">
        <f>AVERAGE(C29,C30,C31,C33,C34,C35,C37,C38,C39,C41,C42,C43)</f>
        <v>68019.725933333335</v>
      </c>
      <c r="D27" s="7">
        <f>((C27/B27)-1)*100</f>
        <v>1.7239916805266819</v>
      </c>
      <c r="E27" s="8">
        <f>SUM(E29,E30,E31,E33,E34,E35,E37,E38,E39,E41,E42,E43)</f>
        <v>1459851.1271333001</v>
      </c>
      <c r="F27" s="8">
        <f>SUM(F29,F30,F31,F33,F34,F35,F37,F38,F39,F41,F42,F43)</f>
        <v>1541120.2704542</v>
      </c>
      <c r="G27" s="7">
        <f>((F27/E27)-1)*100</f>
        <v>5.5669473284229776</v>
      </c>
      <c r="H27" s="8">
        <f>SUM(H29,H30,H31,H33,H34,H35,H37,H38,H39,H41,H42,H43)</f>
        <v>48748744.245142102</v>
      </c>
      <c r="I27" s="8">
        <f>SUM(I29,I30,I31,I33,I34,I35,I37,I38,I39,I41,I42,I43)</f>
        <v>50322006.269069806</v>
      </c>
      <c r="J27" s="9">
        <f>((I27/H27)-1)*100</f>
        <v>3.2272872835785504</v>
      </c>
    </row>
    <row r="28" spans="1:10" s="2" customFormat="1" ht="30" customHeight="1" x14ac:dyDescent="0.2">
      <c r="A28" s="16" t="s">
        <v>11</v>
      </c>
      <c r="B28" s="6">
        <f>AVERAGE(B29,B30,B31)</f>
        <v>66163.613533333337</v>
      </c>
      <c r="C28" s="6">
        <f>AVERAGE(C29,C30,C31)</f>
        <v>67691.896800000002</v>
      </c>
      <c r="D28" s="7">
        <f>C28/B28*100-100</f>
        <v>2.309854593864813</v>
      </c>
      <c r="E28" s="8">
        <f>SUM(E29,E30,E31)</f>
        <v>342964.09133640002</v>
      </c>
      <c r="F28" s="8">
        <f>SUM(F29,F30,F31)</f>
        <v>364723.25313319999</v>
      </c>
      <c r="G28" s="7">
        <f>F28/E28*100-100</f>
        <v>6.3444431491392663</v>
      </c>
      <c r="H28" s="8">
        <f>SUM(H29,H30,H31)</f>
        <v>12344318.9756232</v>
      </c>
      <c r="I28" s="8">
        <f>SUM(I29,I30,I31)</f>
        <v>12706785.936694201</v>
      </c>
      <c r="J28" s="9">
        <f>I28/H28*100-100</f>
        <v>2.9363058568624041</v>
      </c>
    </row>
    <row r="29" spans="1:10" s="2" customFormat="1" x14ac:dyDescent="0.2">
      <c r="A29" s="17" t="s">
        <v>12</v>
      </c>
      <c r="B29" s="11">
        <v>66043.146900000007</v>
      </c>
      <c r="C29" s="11">
        <v>67329.596600000004</v>
      </c>
      <c r="D29" s="12">
        <v>1.9478927949146518</v>
      </c>
      <c r="E29" s="13">
        <v>116486.64284689999</v>
      </c>
      <c r="F29" s="13">
        <v>121774.4879882</v>
      </c>
      <c r="G29" s="12">
        <v>4.5394433319276617</v>
      </c>
      <c r="H29" s="13">
        <v>4513982.7663468998</v>
      </c>
      <c r="I29" s="13">
        <v>4314420.2265945002</v>
      </c>
      <c r="J29" s="14">
        <v>-4.4209858584352224</v>
      </c>
    </row>
    <row r="30" spans="1:10" s="2" customFormat="1" x14ac:dyDescent="0.2">
      <c r="A30" s="17" t="s">
        <v>13</v>
      </c>
      <c r="B30" s="11">
        <v>66072.613500000007</v>
      </c>
      <c r="C30" s="11">
        <v>67540.280199999994</v>
      </c>
      <c r="D30" s="12">
        <v>2.2212935469852146</v>
      </c>
      <c r="E30" s="13">
        <v>106962.0216008</v>
      </c>
      <c r="F30" s="13">
        <v>113866.55526569999</v>
      </c>
      <c r="G30" s="12">
        <v>6.4551263724884178</v>
      </c>
      <c r="H30" s="13">
        <v>3591293.8604057999</v>
      </c>
      <c r="I30" s="13">
        <v>3885823.5702420999</v>
      </c>
      <c r="J30" s="14">
        <v>8.2012144169961942</v>
      </c>
    </row>
    <row r="31" spans="1:10" s="2" customFormat="1" x14ac:dyDescent="0.2">
      <c r="A31" s="17" t="s">
        <v>14</v>
      </c>
      <c r="B31" s="11">
        <v>66375.080199999997</v>
      </c>
      <c r="C31" s="11">
        <v>68205.813599999994</v>
      </c>
      <c r="D31" s="12">
        <v>2.7581637483279353</v>
      </c>
      <c r="E31" s="13">
        <v>119515.42688870001</v>
      </c>
      <c r="F31" s="13">
        <v>129082.2098793</v>
      </c>
      <c r="G31" s="12">
        <v>8.0046427809768552</v>
      </c>
      <c r="H31" s="13">
        <v>4239042.3488705</v>
      </c>
      <c r="I31" s="13">
        <v>4506542.1398576004</v>
      </c>
      <c r="J31" s="14">
        <v>6.3103826046554179</v>
      </c>
    </row>
    <row r="32" spans="1:10" s="2" customFormat="1" ht="30" customHeight="1" x14ac:dyDescent="0.2">
      <c r="A32" s="16" t="s">
        <v>15</v>
      </c>
      <c r="B32" s="6">
        <f>AVERAGE(B33,B34,B35)</f>
        <v>66445.930200000003</v>
      </c>
      <c r="C32" s="6">
        <f>AVERAGE(C33,C34,C35)</f>
        <v>67732.774633333334</v>
      </c>
      <c r="D32" s="7">
        <f>C32/B32*100-100</f>
        <v>1.9366790854759302</v>
      </c>
      <c r="E32" s="8">
        <f>SUM(E33,E34,E35)</f>
        <v>357877.24732319999</v>
      </c>
      <c r="F32" s="8">
        <f>SUM(F33,F34,F35)</f>
        <v>380070.6462202</v>
      </c>
      <c r="G32" s="7">
        <f>F32/E32*100-100</f>
        <v>6.2013997992325756</v>
      </c>
      <c r="H32" s="8">
        <f>SUM(H33,H34,H35)</f>
        <v>11898226.235055599</v>
      </c>
      <c r="I32" s="8">
        <f>SUM(I33,I34,I35)</f>
        <v>12058531.6464382</v>
      </c>
      <c r="J32" s="9">
        <f>I32/H32*100-100</f>
        <v>1.3473051210800975</v>
      </c>
    </row>
    <row r="33" spans="1:10" s="2" customFormat="1" x14ac:dyDescent="0.2">
      <c r="A33" s="17" t="s">
        <v>16</v>
      </c>
      <c r="B33" s="11">
        <v>66245.830199999997</v>
      </c>
      <c r="C33" s="11">
        <v>67221.080199999997</v>
      </c>
      <c r="D33" s="12">
        <v>1.472168130515783</v>
      </c>
      <c r="E33" s="13">
        <v>140972.84318299999</v>
      </c>
      <c r="F33" s="13">
        <v>147946.21370359999</v>
      </c>
      <c r="G33" s="12">
        <v>4.9466055753360383</v>
      </c>
      <c r="H33" s="13">
        <v>4189318.2288827002</v>
      </c>
      <c r="I33" s="13">
        <v>3653500.7381052999</v>
      </c>
      <c r="J33" s="14">
        <v>-12.790088064527483</v>
      </c>
    </row>
    <row r="34" spans="1:10" s="2" customFormat="1" x14ac:dyDescent="0.2">
      <c r="A34" s="17" t="s">
        <v>17</v>
      </c>
      <c r="B34" s="11">
        <v>66468.030199999994</v>
      </c>
      <c r="C34" s="11">
        <v>67948.346799999999</v>
      </c>
      <c r="D34" s="12">
        <v>2.2271106809480967</v>
      </c>
      <c r="E34" s="13">
        <v>108247.7030624</v>
      </c>
      <c r="F34" s="13">
        <v>114120.66823169999</v>
      </c>
      <c r="G34" s="12">
        <v>5.4254871033286411</v>
      </c>
      <c r="H34" s="13">
        <v>3717531.9017567998</v>
      </c>
      <c r="I34" s="13">
        <v>4059856.7662557</v>
      </c>
      <c r="J34" s="14">
        <v>9.2083907696159262</v>
      </c>
    </row>
    <row r="35" spans="1:10" s="2" customFormat="1" x14ac:dyDescent="0.2">
      <c r="A35" s="17" t="s">
        <v>18</v>
      </c>
      <c r="B35" s="11">
        <v>66623.930200000003</v>
      </c>
      <c r="C35" s="11">
        <v>68028.896900000007</v>
      </c>
      <c r="D35" s="12">
        <v>2.1088018911258999</v>
      </c>
      <c r="E35" s="13">
        <v>108656.7010778</v>
      </c>
      <c r="F35" s="13">
        <v>118003.7642849</v>
      </c>
      <c r="G35" s="12">
        <v>8.6023808144215064</v>
      </c>
      <c r="H35" s="13">
        <v>3991376.1044160998</v>
      </c>
      <c r="I35" s="13">
        <v>4345174.1420772001</v>
      </c>
      <c r="J35" s="14">
        <v>8.8640616270076578</v>
      </c>
    </row>
    <row r="36" spans="1:10" s="2" customFormat="1" ht="30" customHeight="1" x14ac:dyDescent="0.2">
      <c r="A36" s="16" t="s">
        <v>19</v>
      </c>
      <c r="B36" s="6">
        <f>AVERAGE(B37,B38,B39)</f>
        <v>67425.652266666671</v>
      </c>
      <c r="C36" s="6">
        <f>AVERAGE(C37,C38,C39)</f>
        <v>67933.252399999998</v>
      </c>
      <c r="D36" s="7">
        <f>C36/B36*100-100</f>
        <v>0.75282939989335773</v>
      </c>
      <c r="E36" s="8">
        <f>SUM(E37,E38,E39)</f>
        <v>371956.84797090001</v>
      </c>
      <c r="F36" s="8">
        <f>SUM(F37,F38,F39)</f>
        <v>382827.3538557</v>
      </c>
      <c r="G36" s="7">
        <f>F36/E36*100-100</f>
        <v>2.9225180136085243</v>
      </c>
      <c r="H36" s="8">
        <f>SUM(H37,H38,H39)</f>
        <v>11986785.829959501</v>
      </c>
      <c r="I36" s="8">
        <f>SUM(I37,I38,I39)</f>
        <v>12729892.8306826</v>
      </c>
      <c r="J36" s="9">
        <f>I36/H36*100-100</f>
        <v>6.1993849833021528</v>
      </c>
    </row>
    <row r="37" spans="1:10" s="2" customFormat="1" x14ac:dyDescent="0.2">
      <c r="A37" s="17" t="s">
        <v>20</v>
      </c>
      <c r="B37" s="11">
        <v>67115.9467</v>
      </c>
      <c r="C37" s="11">
        <v>67833.746899999998</v>
      </c>
      <c r="D37" s="12">
        <v>1.0694927737642912</v>
      </c>
      <c r="E37" s="13">
        <v>114936.2549061</v>
      </c>
      <c r="F37" s="13">
        <v>116467.735445</v>
      </c>
      <c r="G37" s="12">
        <v>1.3324607976405556</v>
      </c>
      <c r="H37" s="13">
        <v>3625060.2262742999</v>
      </c>
      <c r="I37" s="13">
        <v>4921659.8740116004</v>
      </c>
      <c r="J37" s="14">
        <v>35.767671895203158</v>
      </c>
    </row>
    <row r="38" spans="1:10" s="2" customFormat="1" x14ac:dyDescent="0.2">
      <c r="A38" s="17" t="s">
        <v>21</v>
      </c>
      <c r="B38" s="11">
        <v>67395.780199999994</v>
      </c>
      <c r="C38" s="11">
        <v>67909.696800000005</v>
      </c>
      <c r="D38" s="12">
        <v>0.76253527813601174</v>
      </c>
      <c r="E38" s="13">
        <v>142442.73031439999</v>
      </c>
      <c r="F38" s="13">
        <v>150747.5237778</v>
      </c>
      <c r="G38" s="12">
        <v>5.8302683787860854</v>
      </c>
      <c r="H38" s="13">
        <v>4108965.5428472999</v>
      </c>
      <c r="I38" s="13">
        <v>4218800.5279585999</v>
      </c>
      <c r="J38" s="14">
        <v>2.6730568549667044</v>
      </c>
    </row>
    <row r="39" spans="1:10" s="2" customFormat="1" x14ac:dyDescent="0.2">
      <c r="A39" s="17" t="s">
        <v>22</v>
      </c>
      <c r="B39" s="11">
        <v>67765.229900000006</v>
      </c>
      <c r="C39" s="11">
        <v>68056.313500000004</v>
      </c>
      <c r="D39" s="12">
        <v>0.42954712974418996</v>
      </c>
      <c r="E39" s="13">
        <v>114577.8627504</v>
      </c>
      <c r="F39" s="13">
        <v>115612.0946329</v>
      </c>
      <c r="G39" s="12">
        <v>0.90264546542728752</v>
      </c>
      <c r="H39" s="13">
        <v>4252760.0608379003</v>
      </c>
      <c r="I39" s="13">
        <v>3589432.4287124001</v>
      </c>
      <c r="J39" s="14">
        <v>-15.597579516273207</v>
      </c>
    </row>
    <row r="40" spans="1:10" s="2" customFormat="1" ht="30" customHeight="1" x14ac:dyDescent="0.2">
      <c r="A40" s="16" t="s">
        <v>31</v>
      </c>
      <c r="B40" s="6">
        <f>AVERAGE(B41,B42,B43)</f>
        <v>67432.585433333341</v>
      </c>
      <c r="C40" s="6">
        <f>AVERAGE(C41,C42,C43)</f>
        <v>68720.979899999991</v>
      </c>
      <c r="D40" s="7">
        <f>C40/B40*100-100</f>
        <v>1.910640765717659</v>
      </c>
      <c r="E40" s="8">
        <f>SUM(E41,E42,E43)</f>
        <v>387052.94050280005</v>
      </c>
      <c r="F40" s="8">
        <f>SUM(F41,F42,F43)</f>
        <v>413499.0172451</v>
      </c>
      <c r="G40" s="7">
        <f>F40/E40*100-100</f>
        <v>6.8326768704935432</v>
      </c>
      <c r="H40" s="8">
        <f>SUM(H41,H42,H43)</f>
        <v>12519413.204503801</v>
      </c>
      <c r="I40" s="8">
        <f>SUM(I41,I42,I43)</f>
        <v>12826795.855254799</v>
      </c>
      <c r="J40" s="9">
        <f>I40/H40*100-100</f>
        <v>2.4552480673808219</v>
      </c>
    </row>
    <row r="41" spans="1:10" s="2" customFormat="1" x14ac:dyDescent="0.2">
      <c r="A41" s="17" t="s">
        <v>32</v>
      </c>
      <c r="B41" s="11">
        <v>67794.829800000007</v>
      </c>
      <c r="C41" s="11">
        <v>68780.980100000001</v>
      </c>
      <c r="D41" s="12">
        <v>1.4546098912103123</v>
      </c>
      <c r="E41" s="13">
        <v>121816.23349699999</v>
      </c>
      <c r="F41" s="13">
        <v>126106.71694290001</v>
      </c>
      <c r="G41" s="12">
        <v>3.522094980884205</v>
      </c>
      <c r="H41" s="13">
        <v>4330115.6473160004</v>
      </c>
      <c r="I41" s="13">
        <v>4296493.9501202004</v>
      </c>
      <c r="J41" s="14">
        <v>-0.77646187617738116</v>
      </c>
    </row>
    <row r="42" spans="1:10" s="2" customFormat="1" x14ac:dyDescent="0.2">
      <c r="A42" s="17" t="s">
        <v>33</v>
      </c>
      <c r="B42" s="11">
        <v>67430.8799</v>
      </c>
      <c r="C42" s="11">
        <v>68641.646599999993</v>
      </c>
      <c r="D42" s="12">
        <v>1.7955671078229374</v>
      </c>
      <c r="E42" s="13">
        <v>113211.5542827</v>
      </c>
      <c r="F42" s="13">
        <v>118590.1209482</v>
      </c>
      <c r="G42" s="12">
        <v>4.7508990575901855</v>
      </c>
      <c r="H42" s="13">
        <v>3927609.7556483001</v>
      </c>
      <c r="I42" s="13">
        <v>3821841.1080195</v>
      </c>
      <c r="J42" s="14">
        <v>-2.6929520550429964</v>
      </c>
    </row>
    <row r="43" spans="1:10" s="2" customFormat="1" x14ac:dyDescent="0.2">
      <c r="A43" s="17" t="s">
        <v>34</v>
      </c>
      <c r="B43" s="11">
        <v>67072.046600000001</v>
      </c>
      <c r="C43" s="11">
        <v>68740.312999999995</v>
      </c>
      <c r="D43" s="12">
        <v>2.4872752280083121</v>
      </c>
      <c r="E43" s="13">
        <v>152025.15272310001</v>
      </c>
      <c r="F43" s="13">
        <v>168802.17935399999</v>
      </c>
      <c r="G43" s="12">
        <v>11.035691351323829</v>
      </c>
      <c r="H43" s="13">
        <v>4261687.8015395002</v>
      </c>
      <c r="I43" s="13">
        <v>4708460.7971150996</v>
      </c>
      <c r="J43" s="14">
        <v>10.483475476880466</v>
      </c>
    </row>
    <row r="44" spans="1:10" s="2" customFormat="1" ht="30" customHeight="1" x14ac:dyDescent="0.2">
      <c r="A44" s="15" t="s">
        <v>28</v>
      </c>
      <c r="B44" s="6">
        <f>AVERAGE(B46,B47,B48,B50,B51,B52,B54,B55,B56,B58,B59,B60)</f>
        <v>4505.1424000000006</v>
      </c>
      <c r="C44" s="6">
        <f>AVERAGE(C46,C47,C48,C50,C51,C52,C54,C55,C56,C58,C59,C60)</f>
        <v>4488.2237333333323</v>
      </c>
      <c r="D44" s="7">
        <f t="shared" si="0"/>
        <v>-0.37554121855656319</v>
      </c>
      <c r="E44" s="8">
        <f>SUM(E46,E47,E48,E50,E51,E52,E54,E55,E56,E58,E59,E60)</f>
        <v>64816.374245899991</v>
      </c>
      <c r="F44" s="8">
        <f>SUM(F46,F47,F48,F50,F51,F52,F54,F55,F56,F58,F59,F60)</f>
        <v>66970.880952200008</v>
      </c>
      <c r="G44" s="7">
        <f t="shared" si="1"/>
        <v>3.3240160860066981</v>
      </c>
      <c r="H44" s="8">
        <f>SUM(H46,H47,H48,H50,H51,H52,H54,H55,H56,H58,H59,H60)</f>
        <v>906889.53310760006</v>
      </c>
      <c r="I44" s="8">
        <f>SUM(I46,I47,I48,I50,I51,I52,I54,I55,I56,I58,I59,I60)</f>
        <v>889150.43886889995</v>
      </c>
      <c r="J44" s="9">
        <f t="shared" si="2"/>
        <v>-1.9560369362643604</v>
      </c>
    </row>
    <row r="45" spans="1:10" s="2" customFormat="1" ht="30" customHeight="1" x14ac:dyDescent="0.2">
      <c r="A45" s="16" t="s">
        <v>11</v>
      </c>
      <c r="B45" s="6">
        <f>AVERAGE(B46,B47,B48)</f>
        <v>4554.567133333333</v>
      </c>
      <c r="C45" s="6">
        <f>AVERAGE(C46,C47,C48)</f>
        <v>4506.3237333333336</v>
      </c>
      <c r="D45" s="7">
        <f>C45/B45*100-100</f>
        <v>-1.0592312856016974</v>
      </c>
      <c r="E45" s="8">
        <f>SUM(E46,E47,E48)</f>
        <v>15278.4058554</v>
      </c>
      <c r="F45" s="8">
        <f>SUM(F46,F47,F48)</f>
        <v>16082.621755300001</v>
      </c>
      <c r="G45" s="7">
        <f>F45/E45*100-100</f>
        <v>5.2637422222669699</v>
      </c>
      <c r="H45" s="8">
        <f>SUM(H46,H47,H48)</f>
        <v>212819.02831749999</v>
      </c>
      <c r="I45" s="8">
        <f>SUM(I46,I47,I48)</f>
        <v>197938.66614089999</v>
      </c>
      <c r="J45" s="9">
        <f>I45/H45*100-100</f>
        <v>-6.9920261802907504</v>
      </c>
    </row>
    <row r="46" spans="1:10" s="2" customFormat="1" x14ac:dyDescent="0.2">
      <c r="A46" s="17" t="s">
        <v>12</v>
      </c>
      <c r="B46" s="11">
        <v>4513.0637999999999</v>
      </c>
      <c r="C46" s="11">
        <v>4471.8203999999996</v>
      </c>
      <c r="D46" s="12">
        <v>-0.91386698322324378</v>
      </c>
      <c r="E46" s="13">
        <v>4986.9987117999999</v>
      </c>
      <c r="F46" s="13">
        <v>5675.1701251000004</v>
      </c>
      <c r="G46" s="12">
        <v>13.799310027325284</v>
      </c>
      <c r="H46" s="13">
        <v>70599.642840300003</v>
      </c>
      <c r="I46" s="13">
        <v>68435.749916999994</v>
      </c>
      <c r="J46" s="14">
        <v>-3.0650196463385071</v>
      </c>
    </row>
    <row r="47" spans="1:10" s="2" customFormat="1" x14ac:dyDescent="0.2">
      <c r="A47" s="17" t="s">
        <v>13</v>
      </c>
      <c r="B47" s="11">
        <v>4560.2338</v>
      </c>
      <c r="C47" s="11">
        <v>4522.2403999999997</v>
      </c>
      <c r="D47" s="12">
        <v>-0.83314587949416818</v>
      </c>
      <c r="E47" s="13">
        <v>4850.2921218000001</v>
      </c>
      <c r="F47" s="13">
        <v>4966.3018450999998</v>
      </c>
      <c r="G47" s="12">
        <v>2.3918089959692468</v>
      </c>
      <c r="H47" s="13">
        <v>67640.721981299997</v>
      </c>
      <c r="I47" s="13">
        <v>67082.883682700005</v>
      </c>
      <c r="J47" s="14">
        <v>-0.82470778291546809</v>
      </c>
    </row>
    <row r="48" spans="1:10" s="2" customFormat="1" x14ac:dyDescent="0.2">
      <c r="A48" s="17" t="s">
        <v>14</v>
      </c>
      <c r="B48" s="11">
        <v>4590.4038</v>
      </c>
      <c r="C48" s="11">
        <v>4524.9103999999998</v>
      </c>
      <c r="D48" s="12">
        <v>-1.4267459433525254</v>
      </c>
      <c r="E48" s="13">
        <v>5441.1150218000002</v>
      </c>
      <c r="F48" s="13">
        <v>5441.1497851000004</v>
      </c>
      <c r="G48" s="12">
        <v>6.3890029637914125E-4</v>
      </c>
      <c r="H48" s="13">
        <v>74578.663495899993</v>
      </c>
      <c r="I48" s="13">
        <v>62420.032541200002</v>
      </c>
      <c r="J48" s="14">
        <v>-16.303095798127863</v>
      </c>
    </row>
    <row r="49" spans="1:13" s="2" customFormat="1" ht="30" customHeight="1" x14ac:dyDescent="0.2">
      <c r="A49" s="16" t="s">
        <v>15</v>
      </c>
      <c r="B49" s="6">
        <f>AVERAGE(B50,B51,B52)</f>
        <v>4579.6016333333328</v>
      </c>
      <c r="C49" s="6">
        <f>AVERAGE(C50,C51,C52)</f>
        <v>4491.9337333333324</v>
      </c>
      <c r="D49" s="7">
        <f>C49/B49*100-100</f>
        <v>-1.914312794411984</v>
      </c>
      <c r="E49" s="8">
        <f>SUM(E50,E51,E52)</f>
        <v>16941.052863500001</v>
      </c>
      <c r="F49" s="8">
        <f>SUM(F50,F51,F52)</f>
        <v>16932.822070500002</v>
      </c>
      <c r="G49" s="7">
        <f>F49/E49*100-100</f>
        <v>-4.8584896501509434E-2</v>
      </c>
      <c r="H49" s="8">
        <f>SUM(H50,H51,H52)</f>
        <v>239898.4787329</v>
      </c>
      <c r="I49" s="8">
        <f>SUM(I50,I51,I52)</f>
        <v>239115.45751869999</v>
      </c>
      <c r="J49" s="9">
        <f>I49/H49*100-100</f>
        <v>-0.32639690686484357</v>
      </c>
    </row>
    <row r="50" spans="1:13" s="2" customFormat="1" x14ac:dyDescent="0.2">
      <c r="A50" s="17" t="s">
        <v>16</v>
      </c>
      <c r="B50" s="11">
        <v>4613.5738000000001</v>
      </c>
      <c r="C50" s="11">
        <v>4530.9903999999997</v>
      </c>
      <c r="D50" s="12">
        <v>-1.7900092982147675</v>
      </c>
      <c r="E50" s="13">
        <v>6829.5491507999996</v>
      </c>
      <c r="F50" s="13">
        <v>6688.7593403000001</v>
      </c>
      <c r="G50" s="12">
        <v>-2.0614803025981288</v>
      </c>
      <c r="H50" s="13">
        <v>77525.299239400003</v>
      </c>
      <c r="I50" s="13">
        <v>76149.589387700005</v>
      </c>
      <c r="J50" s="14">
        <v>-1.7745302052324496</v>
      </c>
    </row>
    <row r="51" spans="1:13" s="2" customFormat="1" x14ac:dyDescent="0.2">
      <c r="A51" s="17" t="s">
        <v>17</v>
      </c>
      <c r="B51" s="11">
        <v>4569.0738000000001</v>
      </c>
      <c r="C51" s="11">
        <v>4465.2403999999997</v>
      </c>
      <c r="D51" s="12">
        <v>-2.2725262174579153</v>
      </c>
      <c r="E51" s="13">
        <v>5109.6830217999996</v>
      </c>
      <c r="F51" s="13">
        <v>5114.6248751000003</v>
      </c>
      <c r="G51" s="12">
        <v>9.6715457278206962E-2</v>
      </c>
      <c r="H51" s="13">
        <v>78143.804276800001</v>
      </c>
      <c r="I51" s="13">
        <v>84483.7633183</v>
      </c>
      <c r="J51" s="14">
        <v>8.1131947697896436</v>
      </c>
    </row>
    <row r="52" spans="1:13" s="2" customFormat="1" x14ac:dyDescent="0.2">
      <c r="A52" s="17" t="s">
        <v>18</v>
      </c>
      <c r="B52" s="11">
        <v>4556.1572999999999</v>
      </c>
      <c r="C52" s="11">
        <v>4479.5703999999996</v>
      </c>
      <c r="D52" s="12">
        <v>-1.6809538160589943</v>
      </c>
      <c r="E52" s="13">
        <v>5001.8206909</v>
      </c>
      <c r="F52" s="13">
        <v>5129.4378551</v>
      </c>
      <c r="G52" s="12">
        <v>2.551414216670711</v>
      </c>
      <c r="H52" s="13">
        <v>84229.375216700006</v>
      </c>
      <c r="I52" s="13">
        <v>78482.104812699996</v>
      </c>
      <c r="J52" s="14">
        <v>-6.823356328138253</v>
      </c>
    </row>
    <row r="53" spans="1:13" s="2" customFormat="1" ht="30" customHeight="1" x14ac:dyDescent="0.2">
      <c r="A53" s="16" t="s">
        <v>19</v>
      </c>
      <c r="B53" s="6">
        <f>AVERAGE(B54,B55,B56)</f>
        <v>4452.0904333333337</v>
      </c>
      <c r="C53" s="6">
        <f>AVERAGE(C54,C55,C56)</f>
        <v>4525.0703999999996</v>
      </c>
      <c r="D53" s="7">
        <f>C53/B53*100-100</f>
        <v>1.6392292061332796</v>
      </c>
      <c r="E53" s="8">
        <f>SUM(E54,E55,E56)</f>
        <v>16375.041546500001</v>
      </c>
      <c r="F53" s="8">
        <f>SUM(F54,F55,F56)</f>
        <v>17375.313405199999</v>
      </c>
      <c r="G53" s="7">
        <f>F53/E53*100-100</f>
        <v>6.1085149363410096</v>
      </c>
      <c r="H53" s="8">
        <f>SUM(H54,H55,H56)</f>
        <v>246746.3858513</v>
      </c>
      <c r="I53" s="8">
        <f>SUM(I54,I55,I56)</f>
        <v>233621.09072750001</v>
      </c>
      <c r="J53" s="9">
        <f>I53/H53*100-100</f>
        <v>-5.319346453045867</v>
      </c>
    </row>
    <row r="54" spans="1:13" s="2" customFormat="1" x14ac:dyDescent="0.2">
      <c r="A54" s="17" t="s">
        <v>20</v>
      </c>
      <c r="B54" s="11">
        <v>4446.8171000000002</v>
      </c>
      <c r="C54" s="11">
        <v>4518.8203999999996</v>
      </c>
      <c r="D54" s="12">
        <v>1.6192098388755349</v>
      </c>
      <c r="E54" s="13">
        <v>5267.5880502</v>
      </c>
      <c r="F54" s="13">
        <v>5279.8901051000003</v>
      </c>
      <c r="G54" s="12">
        <v>0.23354246351008356</v>
      </c>
      <c r="H54" s="13">
        <v>72948.4777588</v>
      </c>
      <c r="I54" s="13">
        <v>77169.980579700001</v>
      </c>
      <c r="J54" s="14">
        <v>5.7869649245569699</v>
      </c>
    </row>
    <row r="55" spans="1:13" s="2" customFormat="1" x14ac:dyDescent="0.2">
      <c r="A55" s="17" t="s">
        <v>21</v>
      </c>
      <c r="B55" s="11">
        <v>4447.9771000000001</v>
      </c>
      <c r="C55" s="11">
        <v>4536.8203999999996</v>
      </c>
      <c r="D55" s="12">
        <v>1.9973866322288369</v>
      </c>
      <c r="E55" s="13">
        <v>6194.7702267000004</v>
      </c>
      <c r="F55" s="13">
        <v>6589.1792502999997</v>
      </c>
      <c r="G55" s="12">
        <v>6.3668063409367814</v>
      </c>
      <c r="H55" s="13">
        <v>90476.957873000007</v>
      </c>
      <c r="I55" s="13">
        <v>79546.698824999999</v>
      </c>
      <c r="J55" s="14">
        <v>-12.080710166385689</v>
      </c>
    </row>
    <row r="56" spans="1:13" s="2" customFormat="1" x14ac:dyDescent="0.2">
      <c r="A56" s="17" t="s">
        <v>22</v>
      </c>
      <c r="B56" s="11">
        <v>4461.4771000000001</v>
      </c>
      <c r="C56" s="11">
        <v>4519.5703999999996</v>
      </c>
      <c r="D56" s="12">
        <v>1.3021091153869069</v>
      </c>
      <c r="E56" s="13">
        <v>4912.6832696000001</v>
      </c>
      <c r="F56" s="13">
        <v>5506.2440497999996</v>
      </c>
      <c r="G56" s="12">
        <v>12.082211443855773</v>
      </c>
      <c r="H56" s="13">
        <v>83320.950219499995</v>
      </c>
      <c r="I56" s="13">
        <v>76904.411322800006</v>
      </c>
      <c r="J56" s="14">
        <v>-7.7009910230215972</v>
      </c>
    </row>
    <row r="57" spans="1:13" s="2" customFormat="1" ht="30" customHeight="1" x14ac:dyDescent="0.2">
      <c r="A57" s="16" t="s">
        <v>31</v>
      </c>
      <c r="B57" s="6">
        <f>AVERAGE(B58,B59,B60)</f>
        <v>4434.3104000000003</v>
      </c>
      <c r="C57" s="6">
        <f>AVERAGE(C58,C59,C60)</f>
        <v>4429.5670666666674</v>
      </c>
      <c r="D57" s="7">
        <f>C57/B57*100-100</f>
        <v>-0.10696890622119781</v>
      </c>
      <c r="E57" s="8">
        <f>SUM(E58,E59,E60)</f>
        <v>16221.8739805</v>
      </c>
      <c r="F57" s="8">
        <f>SUM(F58,F59,F60)</f>
        <v>16580.123721200001</v>
      </c>
      <c r="G57" s="7">
        <f>F57/E57*100-100</f>
        <v>2.2084362209362922</v>
      </c>
      <c r="H57" s="8">
        <f>SUM(H58,H59,H60)</f>
        <v>207425.64020590001</v>
      </c>
      <c r="I57" s="8">
        <f>SUM(I58,I59,I60)</f>
        <v>218475.22448179999</v>
      </c>
      <c r="J57" s="9">
        <f>I57/H57*100-100</f>
        <v>5.327009845519413</v>
      </c>
    </row>
    <row r="58" spans="1:13" s="2" customFormat="1" x14ac:dyDescent="0.2">
      <c r="A58" s="17" t="s">
        <v>32</v>
      </c>
      <c r="B58" s="11">
        <v>4465.8104000000003</v>
      </c>
      <c r="C58" s="11">
        <v>4493.8203999999996</v>
      </c>
      <c r="D58" s="12">
        <v>0.62720978929153848</v>
      </c>
      <c r="E58" s="13">
        <v>4808.9008250999996</v>
      </c>
      <c r="F58" s="13">
        <v>5018.7411435000004</v>
      </c>
      <c r="G58" s="12">
        <v>4.3635817421050049</v>
      </c>
      <c r="H58" s="13">
        <v>79022.793243199994</v>
      </c>
      <c r="I58" s="13">
        <v>78121.041293799994</v>
      </c>
      <c r="J58" s="14">
        <v>-1.1411289229232624</v>
      </c>
    </row>
    <row r="59" spans="1:13" s="2" customFormat="1" x14ac:dyDescent="0.2">
      <c r="A59" s="17" t="s">
        <v>33</v>
      </c>
      <c r="B59" s="11">
        <v>4436.8104000000003</v>
      </c>
      <c r="C59" s="11">
        <v>4393.4804000000004</v>
      </c>
      <c r="D59" s="12">
        <v>-0.97660247100033182</v>
      </c>
      <c r="E59" s="13">
        <v>4954.8633450999996</v>
      </c>
      <c r="F59" s="13">
        <v>5038.4119435000002</v>
      </c>
      <c r="G59" s="12">
        <v>1.6861937975065189</v>
      </c>
      <c r="H59" s="13">
        <v>49860.461929700003</v>
      </c>
      <c r="I59" s="13">
        <v>65805.081857600002</v>
      </c>
      <c r="J59" s="14">
        <v>31.978484175258682</v>
      </c>
    </row>
    <row r="60" spans="1:13" s="2" customFormat="1" x14ac:dyDescent="0.2">
      <c r="A60" s="18" t="s">
        <v>34</v>
      </c>
      <c r="B60" s="19">
        <v>4400.3104000000003</v>
      </c>
      <c r="C60" s="19">
        <v>4401.4004000000004</v>
      </c>
      <c r="D60" s="20">
        <v>2.4770979792698711E-2</v>
      </c>
      <c r="E60" s="21">
        <v>6458.1098103000004</v>
      </c>
      <c r="F60" s="21">
        <v>6522.9706341999999</v>
      </c>
      <c r="G60" s="20">
        <v>1.0043313880565119</v>
      </c>
      <c r="H60" s="21">
        <v>78542.385032999999</v>
      </c>
      <c r="I60" s="21">
        <v>74549.101330399993</v>
      </c>
      <c r="J60" s="22">
        <v>-5.08424044026955</v>
      </c>
    </row>
    <row r="61" spans="1:13" ht="16.5" customHeight="1" x14ac:dyDescent="0.2">
      <c r="A61" s="30" t="s">
        <v>24</v>
      </c>
      <c r="B61" s="23"/>
      <c r="C61" s="23"/>
      <c r="D61" s="24"/>
      <c r="E61" s="23"/>
      <c r="F61" s="23"/>
      <c r="G61" s="24"/>
      <c r="H61" s="23"/>
      <c r="I61" s="23"/>
      <c r="J61" s="24"/>
    </row>
    <row r="62" spans="1:13" ht="13.15" customHeight="1" x14ac:dyDescent="0.2">
      <c r="A62" s="30" t="s">
        <v>30</v>
      </c>
      <c r="B62" s="23"/>
      <c r="C62" s="23"/>
      <c r="D62" s="24"/>
      <c r="E62" s="23"/>
      <c r="F62" s="23"/>
      <c r="G62" s="24"/>
      <c r="H62" s="23"/>
      <c r="I62" s="23"/>
      <c r="J62" s="24"/>
    </row>
    <row r="63" spans="1:13" ht="13.15" customHeight="1" x14ac:dyDescent="0.2">
      <c r="A63" s="34" t="s">
        <v>35</v>
      </c>
      <c r="B63" s="34"/>
      <c r="C63" s="34"/>
      <c r="D63" s="34"/>
      <c r="E63" s="34"/>
      <c r="F63" s="34"/>
      <c r="G63" s="34"/>
      <c r="H63" s="34"/>
      <c r="I63" s="34"/>
      <c r="J63" s="34"/>
      <c r="K63" s="28"/>
      <c r="L63" s="29"/>
      <c r="M63" s="29"/>
    </row>
    <row r="64" spans="1:13" ht="13.15" customHeight="1" x14ac:dyDescent="0.2">
      <c r="A64" s="30" t="s">
        <v>25</v>
      </c>
      <c r="B64" s="23"/>
      <c r="C64" s="23"/>
      <c r="D64" s="24"/>
      <c r="E64" s="23"/>
      <c r="F64" s="23"/>
      <c r="G64" s="24"/>
      <c r="H64" s="23"/>
      <c r="I64" s="23"/>
      <c r="J64" s="24"/>
    </row>
  </sheetData>
  <mergeCells count="12">
    <mergeCell ref="A63:J63"/>
    <mergeCell ref="A7:J7"/>
    <mergeCell ref="A8:A9"/>
    <mergeCell ref="B8:D8"/>
    <mergeCell ref="E8:G8"/>
    <mergeCell ref="H8:J8"/>
    <mergeCell ref="A6:J6"/>
    <mergeCell ref="A1:J1"/>
    <mergeCell ref="A2:J2"/>
    <mergeCell ref="A3:J3"/>
    <mergeCell ref="A4:J4"/>
    <mergeCell ref="A5:J5"/>
  </mergeCells>
  <printOptions horizontalCentered="1" verticalCentered="1"/>
  <pageMargins left="0" right="0" top="0" bottom="0" header="0" footer="0"/>
  <pageSetup scale="65" orientation="portrait" horizontalDpi="200" verticalDpi="200" r:id="rId1"/>
  <headerFooter alignWithMargins="0"/>
  <ignoredErrors>
    <ignoredError sqref="B15:J28 G10:G14 D12:D14 J11 B32:J32 B36:J36 B40:J40 B44:J45 B49:J49 B53:J53 B57:J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</vt:lpstr>
      <vt:lpstr>'Cuadro 9'!Área_de_impresión</vt:lpstr>
      <vt:lpstr>'Cuadro 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AMBAR DIAZ DE GONZALEZ</dc:creator>
  <cp:lastModifiedBy>AMBAR DIAZ DE GONZALEZ</cp:lastModifiedBy>
  <cp:lastPrinted>2025-04-04T20:24:12Z</cp:lastPrinted>
  <dcterms:created xsi:type="dcterms:W3CDTF">2024-12-19T15:18:32Z</dcterms:created>
  <dcterms:modified xsi:type="dcterms:W3CDTF">2025-04-22T15:29:06Z</dcterms:modified>
</cp:coreProperties>
</file>